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Биология" sheetId="1" r:id="rId1"/>
  </sheets>
  <definedNames>
    <definedName name="_xlnm.Print_Area" localSheetId="0">'Биология'!$A$1:$F$71</definedName>
  </definedNames>
  <calcPr fullCalcOnLoad="1"/>
</workbook>
</file>

<file path=xl/sharedStrings.xml><?xml version="1.0" encoding="utf-8"?>
<sst xmlns="http://schemas.openxmlformats.org/spreadsheetml/2006/main" count="136" uniqueCount="98">
  <si>
    <t>№№</t>
  </si>
  <si>
    <t>п/п</t>
  </si>
  <si>
    <t>Расчет стоимости</t>
  </si>
  <si>
    <t>а</t>
  </si>
  <si>
    <t>в</t>
  </si>
  <si>
    <t>Характеристика</t>
  </si>
  <si>
    <t>Стои-</t>
  </si>
  <si>
    <t>предприятия,зда-</t>
  </si>
  <si>
    <t>таблиц и пунктов</t>
  </si>
  <si>
    <t>а+bx</t>
  </si>
  <si>
    <t>мость,</t>
  </si>
  <si>
    <t>ния,сооружения</t>
  </si>
  <si>
    <t>указаний к разделу</t>
  </si>
  <si>
    <t>тыс.руб.</t>
  </si>
  <si>
    <t>или виды работ</t>
  </si>
  <si>
    <t>или главе СЦПР</t>
  </si>
  <si>
    <t>б</t>
  </si>
  <si>
    <t>г</t>
  </si>
  <si>
    <t>д</t>
  </si>
  <si>
    <t>Справочник базовых</t>
  </si>
  <si>
    <t>цен на проектные рабо-</t>
  </si>
  <si>
    <t>ты для строительства</t>
  </si>
  <si>
    <t>Объекты водоснабжения</t>
  </si>
  <si>
    <t xml:space="preserve">и канализации. М., 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</si>
  <si>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</si>
  <si>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</si>
  <si>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</si>
  <si>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</si>
  <si>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</si>
  <si>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сточных вод производительностью</t>
  </si>
  <si>
    <t>тыс. м3/сут</t>
  </si>
  <si>
    <t>НДС</t>
  </si>
  <si>
    <t xml:space="preserve">Очистные сооружения хоз-бытовых </t>
  </si>
  <si>
    <t xml:space="preserve">1,0 - коэф. на стадии "П"и "Р"; </t>
  </si>
  <si>
    <t>Канализационная насосная станция для</t>
  </si>
  <si>
    <t xml:space="preserve">подачи сточных вод на очистку, </t>
  </si>
  <si>
    <t xml:space="preserve"> где 147,38 и 242,53 - постоянные</t>
  </si>
  <si>
    <t>тыс. м3/час</t>
  </si>
  <si>
    <t>Сооружения доочистки сточных вод</t>
  </si>
  <si>
    <t>на фильтрах, производительностью</t>
  </si>
  <si>
    <t xml:space="preserve">Сооружения механического </t>
  </si>
  <si>
    <t xml:space="preserve">обезвоживания осадка, </t>
  </si>
  <si>
    <t>сухому веществу</t>
  </si>
  <si>
    <t>27.02.2015 г., табл. 11, п. 6.</t>
  </si>
  <si>
    <t xml:space="preserve"> где 490,58 и 47,23 - постоянные</t>
  </si>
  <si>
    <t xml:space="preserve">Ультрафиолетовая установка для </t>
  </si>
  <si>
    <t>обеззараживания сточных вод,</t>
  </si>
  <si>
    <t>27.02.2015 г., табл. 4, п. 70.</t>
  </si>
  <si>
    <t xml:space="preserve"> где 63,07 и 31,73 - постоянные</t>
  </si>
  <si>
    <t>1,5 - коэф. на реконструкцию.</t>
  </si>
  <si>
    <t>кг/ч</t>
  </si>
  <si>
    <t>т/сут</t>
  </si>
  <si>
    <t>1,5 - коэф. на реконструкцию;</t>
  </si>
  <si>
    <t>27.02.2015 г., табл. 9, п. 1.</t>
  </si>
  <si>
    <t xml:space="preserve">Горордские инженерные </t>
  </si>
  <si>
    <t>сети и коммуникации. М.,</t>
  </si>
  <si>
    <t>Канализация бытовая, сооружаемая</t>
  </si>
  <si>
    <t xml:space="preserve">открытым способом, диаметром от </t>
  </si>
  <si>
    <t xml:space="preserve">300 до 500 мм, протяженностью </t>
  </si>
  <si>
    <t>м</t>
  </si>
  <si>
    <t xml:space="preserve">от 19.02.2016 </t>
  </si>
  <si>
    <t>N 4688-ХМ/05</t>
  </si>
  <si>
    <t>Итого с пункта 1 по пункт 6</t>
  </si>
  <si>
    <t>24.04.2008 г., табл. 7, п. 3.</t>
  </si>
  <si>
    <t>производительностью 0,0373 м3/час</t>
  </si>
  <si>
    <t>0,4 тыс. м3/сут</t>
  </si>
  <si>
    <t xml:space="preserve">производительностью 0,0817 т/сут по </t>
  </si>
  <si>
    <t>производительностью 0,05 кг/ч</t>
  </si>
  <si>
    <t xml:space="preserve">величины; 0,0373 - проектная производительность, </t>
  </si>
  <si>
    <t xml:space="preserve">величины; 0,4 - проектная производительность, </t>
  </si>
  <si>
    <t xml:space="preserve">величины; 0,0817 - проектная производительность, </t>
  </si>
  <si>
    <t xml:space="preserve">величины; 0,05 - проектная производительность, </t>
  </si>
  <si>
    <t>1000 м</t>
  </si>
  <si>
    <t xml:space="preserve">величины; 1000 - проектная протяженность сетей, </t>
  </si>
  <si>
    <t>27.02.2015 г., табл. 10, п. 2.</t>
  </si>
  <si>
    <t xml:space="preserve"> где 1175,35 и 810,95 - постоянные</t>
  </si>
  <si>
    <t>27.02.2015 г., табл. 10, п. 26.</t>
  </si>
  <si>
    <t>С=(202,36+71,24*0,4)*1,0*1,5=</t>
  </si>
  <si>
    <t xml:space="preserve"> где 202,36 и 71,24 - постоянные</t>
  </si>
  <si>
    <t>С=(490,58+47,23*0,0817)*1,0*1,5=</t>
  </si>
  <si>
    <t>С=(63,07+31,73*0,05)*1,0*1,5=</t>
  </si>
  <si>
    <t>С=(1175,35+810,95*0,4)*1,0*1,5*0,37=</t>
  </si>
  <si>
    <t>0,37 - коэф. привязки типовых проектов.</t>
  </si>
  <si>
    <t>С=(147,38+242,53*0,0373)*1,0*1,5*0,35=</t>
  </si>
  <si>
    <t>0,35 - коэф. привязки типовых проектов.</t>
  </si>
  <si>
    <t>С=(55,04+0,213*1000)*1,0*0,4*1,5=</t>
  </si>
  <si>
    <t>0,4 - коэф. на привязку типовых проектов.</t>
  </si>
  <si>
    <t xml:space="preserve"> где 55,04 и 0,213 - постоянные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</si>
  <si>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</si>
  <si>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</si>
  <si>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</si>
  <si>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</si>
  <si>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</si>
  <si>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</si>
  <si>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</si>
  <si>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 8</t>
  </si>
  <si>
    <t>на проектные  работы по объекты: 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</si>
  <si>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Составил:__________________Миронова Е.А.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</si>
</sst>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"/>
    <numFmt numFmtId="174" formatCode="0.00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171" fontId="5" fillId="0" borderId="27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171" fontId="5" fillId="33" borderId="1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171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top"/>
    </xf>
    <xf numFmtId="171" fontId="9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5" zoomScaleSheetLayoutView="85" zoomScalePageLayoutView="0" workbookViewId="0" topLeftCell="A40">
      <selection activeCell="E67" sqref="E67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18.625" style="2" customWidth="1"/>
    <col min="4" max="4" width="30.00390625" style="2" customWidth="1"/>
    <col min="5" max="5" width="54.875" style="2" customWidth="1"/>
    <col min="6" max="6" width="12.375" style="2" customWidth="1"/>
    <col min="7" max="16384" width="11.25390625" style="2" customWidth="1"/>
  </cols>
  <sheetData>
    <row r="1" spans="1:6" ht="14.25" customHeight="1">
      <c r="A1" s="53"/>
      <c r="B1" s="53" t="s">
        <v>88</v>
      </c>
      <c r="E1" s="54" t="s">
        <v>89</v>
      </c>
      <c r="F1" s="55"/>
    </row>
    <row r="2" spans="1:6" ht="12.75" customHeight="1" hidden="1">
      <c r="A2" s="56"/>
      <c r="B2" s="56" t="s">
        <v>90</v>
      </c>
      <c r="E2" s="57" t="s">
        <v>91</v>
      </c>
      <c r="F2" s="57"/>
    </row>
    <row r="3" spans="1:6" ht="12.75">
      <c r="A3" s="56"/>
      <c r="B3" s="56" t="s">
        <v>90</v>
      </c>
      <c r="E3" s="57" t="s">
        <v>92</v>
      </c>
      <c r="F3" s="57"/>
    </row>
    <row r="4" spans="1:6" ht="12.75">
      <c r="A4" s="56"/>
      <c r="B4" s="56" t="s">
        <v>90</v>
      </c>
      <c r="E4" s="57" t="s">
        <v>93</v>
      </c>
      <c r="F4" s="57"/>
    </row>
    <row r="5" spans="1:6" ht="12.75">
      <c r="A5" s="56"/>
      <c r="B5" s="56" t="s">
        <v>94</v>
      </c>
      <c r="E5" s="57" t="s">
        <v>94</v>
      </c>
      <c r="F5" s="57"/>
    </row>
    <row r="7" spans="1:6" s="1" customFormat="1" ht="24" customHeight="1">
      <c r="A7" s="58" t="s">
        <v>95</v>
      </c>
      <c r="B7" s="58"/>
      <c r="C7" s="58"/>
      <c r="D7" s="58"/>
      <c r="E7" s="58"/>
      <c r="F7" s="58"/>
    </row>
    <row r="8" spans="1:6" s="1" customFormat="1" ht="53.25" customHeight="1" thickBot="1">
      <c r="A8" s="59" t="s">
        <v>96</v>
      </c>
      <c r="B8" s="59"/>
      <c r="C8" s="59"/>
      <c r="D8" s="59"/>
      <c r="E8" s="59"/>
      <c r="F8" s="59"/>
    </row>
    <row r="9" spans="1:6" s="1" customFormat="1" ht="18.75">
      <c r="A9" s="10" t="s">
        <v>0</v>
      </c>
      <c r="B9" s="70" t="s">
        <v>5</v>
      </c>
      <c r="C9" s="71"/>
      <c r="D9" s="3" t="s">
        <v>27</v>
      </c>
      <c r="E9" s="4" t="s">
        <v>2</v>
      </c>
      <c r="F9" s="5" t="s">
        <v>6</v>
      </c>
    </row>
    <row r="10" spans="1:6" s="1" customFormat="1" ht="18.75">
      <c r="A10" s="9" t="s">
        <v>1</v>
      </c>
      <c r="B10" s="64" t="s">
        <v>7</v>
      </c>
      <c r="C10" s="65"/>
      <c r="D10" s="6" t="s">
        <v>8</v>
      </c>
      <c r="E10" s="7" t="s">
        <v>9</v>
      </c>
      <c r="F10" s="8" t="s">
        <v>10</v>
      </c>
    </row>
    <row r="11" spans="1:6" s="1" customFormat="1" ht="18.75">
      <c r="A11" s="9"/>
      <c r="B11" s="64" t="s">
        <v>11</v>
      </c>
      <c r="C11" s="65"/>
      <c r="D11" s="6" t="s">
        <v>12</v>
      </c>
      <c r="E11" s="7"/>
      <c r="F11" s="8" t="s">
        <v>13</v>
      </c>
    </row>
    <row r="12" spans="1:6" s="1" customFormat="1" ht="19.5" thickBot="1">
      <c r="A12" s="9"/>
      <c r="B12" s="66" t="s">
        <v>14</v>
      </c>
      <c r="C12" s="67"/>
      <c r="D12" s="6" t="s">
        <v>15</v>
      </c>
      <c r="E12" s="7"/>
      <c r="F12" s="8"/>
    </row>
    <row r="13" spans="1:6" s="1" customFormat="1" ht="19.5" thickBot="1">
      <c r="A13" s="14" t="s">
        <v>3</v>
      </c>
      <c r="B13" s="68" t="s">
        <v>16</v>
      </c>
      <c r="C13" s="69"/>
      <c r="D13" s="11" t="s">
        <v>4</v>
      </c>
      <c r="E13" s="12" t="s">
        <v>17</v>
      </c>
      <c r="F13" s="13" t="s">
        <v>18</v>
      </c>
    </row>
    <row r="14" spans="1:6" ht="15" customHeight="1">
      <c r="A14" s="31">
        <v>1</v>
      </c>
      <c r="B14" s="32" t="s">
        <v>34</v>
      </c>
      <c r="C14" s="33"/>
      <c r="D14" s="34" t="s">
        <v>19</v>
      </c>
      <c r="E14" s="35" t="s">
        <v>83</v>
      </c>
      <c r="F14" s="43">
        <f>(147.38+242.53*0.0373)*1*0.35</f>
        <v>54.74922915</v>
      </c>
    </row>
    <row r="15" spans="1:6" ht="17.25" customHeight="1">
      <c r="A15" s="36"/>
      <c r="B15" s="37" t="s">
        <v>35</v>
      </c>
      <c r="C15" s="38"/>
      <c r="D15" s="39" t="s">
        <v>20</v>
      </c>
      <c r="E15" s="40" t="s">
        <v>36</v>
      </c>
      <c r="F15" s="42"/>
    </row>
    <row r="16" spans="1:6" ht="17.25" customHeight="1">
      <c r="A16" s="36"/>
      <c r="B16" s="37" t="s">
        <v>64</v>
      </c>
      <c r="C16" s="38"/>
      <c r="D16" s="39" t="s">
        <v>21</v>
      </c>
      <c r="E16" s="40" t="s">
        <v>68</v>
      </c>
      <c r="F16" s="42"/>
    </row>
    <row r="17" spans="1:6" ht="15.75">
      <c r="A17" s="36"/>
      <c r="B17" s="37"/>
      <c r="C17" s="38"/>
      <c r="D17" s="39" t="s">
        <v>22</v>
      </c>
      <c r="E17" s="40" t="s">
        <v>37</v>
      </c>
      <c r="F17" s="42"/>
    </row>
    <row r="18" spans="1:6" ht="15.75">
      <c r="A18" s="36"/>
      <c r="B18" s="41"/>
      <c r="C18" s="38"/>
      <c r="D18" s="39" t="s">
        <v>23</v>
      </c>
      <c r="E18" s="40" t="s">
        <v>33</v>
      </c>
      <c r="F18" s="42"/>
    </row>
    <row r="19" spans="1:6" ht="15.75">
      <c r="A19" s="36"/>
      <c r="B19" s="41"/>
      <c r="C19" s="38"/>
      <c r="D19" s="39" t="s">
        <v>53</v>
      </c>
      <c r="E19" s="40" t="s">
        <v>52</v>
      </c>
      <c r="F19" s="42"/>
    </row>
    <row r="20" spans="1:6" ht="15.75">
      <c r="A20" s="36"/>
      <c r="B20" s="41"/>
      <c r="C20" s="38"/>
      <c r="D20" s="39"/>
      <c r="E20" s="40" t="s">
        <v>84</v>
      </c>
      <c r="F20" s="42"/>
    </row>
    <row r="21" spans="1:6" ht="15.75" customHeight="1" thickBot="1">
      <c r="A21" s="36"/>
      <c r="B21" s="41"/>
      <c r="C21" s="38"/>
      <c r="D21" s="39"/>
      <c r="E21" s="40"/>
      <c r="F21" s="42"/>
    </row>
    <row r="22" spans="1:6" ht="18" customHeight="1">
      <c r="A22" s="31">
        <v>2</v>
      </c>
      <c r="B22" s="32" t="s">
        <v>32</v>
      </c>
      <c r="C22" s="33"/>
      <c r="D22" s="34" t="s">
        <v>19</v>
      </c>
      <c r="E22" s="35" t="s">
        <v>81</v>
      </c>
      <c r="F22" s="43">
        <f>(1175.35+810.95*0.4)*1*0.37</f>
        <v>554.9001</v>
      </c>
    </row>
    <row r="23" spans="1:6" ht="16.5" customHeight="1">
      <c r="A23" s="36"/>
      <c r="B23" s="37" t="s">
        <v>29</v>
      </c>
      <c r="C23" s="38"/>
      <c r="D23" s="39" t="s">
        <v>20</v>
      </c>
      <c r="E23" s="40" t="s">
        <v>75</v>
      </c>
      <c r="F23" s="42"/>
    </row>
    <row r="24" spans="1:6" ht="18.75" customHeight="1">
      <c r="A24" s="36"/>
      <c r="B24" s="37" t="s">
        <v>65</v>
      </c>
      <c r="C24" s="38"/>
      <c r="D24" s="39" t="s">
        <v>21</v>
      </c>
      <c r="E24" s="40" t="s">
        <v>69</v>
      </c>
      <c r="F24" s="42"/>
    </row>
    <row r="25" spans="1:6" ht="18.75" customHeight="1">
      <c r="A25" s="36"/>
      <c r="B25" s="37"/>
      <c r="C25" s="38"/>
      <c r="D25" s="39" t="s">
        <v>22</v>
      </c>
      <c r="E25" s="40" t="s">
        <v>30</v>
      </c>
      <c r="F25" s="42"/>
    </row>
    <row r="26" spans="1:6" ht="18.75" customHeight="1">
      <c r="A26" s="36"/>
      <c r="B26" s="41"/>
      <c r="C26" s="38"/>
      <c r="D26" s="39" t="s">
        <v>23</v>
      </c>
      <c r="E26" s="40" t="s">
        <v>33</v>
      </c>
      <c r="F26" s="42"/>
    </row>
    <row r="27" spans="1:6" ht="18.75" customHeight="1">
      <c r="A27" s="36"/>
      <c r="B27" s="41"/>
      <c r="C27" s="38"/>
      <c r="D27" s="39" t="s">
        <v>74</v>
      </c>
      <c r="E27" s="40" t="s">
        <v>52</v>
      </c>
      <c r="F27" s="42"/>
    </row>
    <row r="28" spans="1:6" ht="18.75" customHeight="1">
      <c r="A28" s="36"/>
      <c r="B28" s="41"/>
      <c r="C28" s="38"/>
      <c r="D28" s="39"/>
      <c r="E28" s="40" t="s">
        <v>82</v>
      </c>
      <c r="F28" s="42"/>
    </row>
    <row r="29" spans="1:6" ht="18.75" customHeight="1" thickBot="1">
      <c r="A29" s="36"/>
      <c r="B29" s="41"/>
      <c r="C29" s="38"/>
      <c r="D29" s="39"/>
      <c r="E29" s="40"/>
      <c r="F29" s="42"/>
    </row>
    <row r="30" spans="1:6" ht="18.75" customHeight="1">
      <c r="A30" s="31">
        <v>3</v>
      </c>
      <c r="B30" s="32" t="s">
        <v>38</v>
      </c>
      <c r="C30" s="33"/>
      <c r="D30" s="34" t="s">
        <v>19</v>
      </c>
      <c r="E30" s="35" t="s">
        <v>77</v>
      </c>
      <c r="F30" s="43">
        <f>(202.36+71.24*0.4)*1</f>
        <v>230.85600000000002</v>
      </c>
    </row>
    <row r="31" spans="1:6" ht="18.75" customHeight="1">
      <c r="A31" s="36"/>
      <c r="B31" s="37" t="s">
        <v>39</v>
      </c>
      <c r="C31" s="38"/>
      <c r="D31" s="39" t="s">
        <v>20</v>
      </c>
      <c r="E31" s="40" t="s">
        <v>78</v>
      </c>
      <c r="F31" s="42"/>
    </row>
    <row r="32" spans="1:6" ht="18.75" customHeight="1">
      <c r="A32" s="36"/>
      <c r="B32" s="37" t="s">
        <v>65</v>
      </c>
      <c r="C32" s="38"/>
      <c r="D32" s="39" t="s">
        <v>21</v>
      </c>
      <c r="E32" s="40" t="s">
        <v>69</v>
      </c>
      <c r="F32" s="42"/>
    </row>
    <row r="33" spans="1:6" ht="19.5" customHeight="1">
      <c r="A33" s="36"/>
      <c r="B33" s="37"/>
      <c r="C33" s="38"/>
      <c r="D33" s="39" t="s">
        <v>22</v>
      </c>
      <c r="E33" s="40" t="s">
        <v>30</v>
      </c>
      <c r="F33" s="42"/>
    </row>
    <row r="34" spans="1:6" ht="21" customHeight="1">
      <c r="A34" s="36"/>
      <c r="B34" s="41"/>
      <c r="C34" s="38"/>
      <c r="D34" s="39" t="s">
        <v>23</v>
      </c>
      <c r="E34" s="40" t="s">
        <v>33</v>
      </c>
      <c r="F34" s="42"/>
    </row>
    <row r="35" spans="1:6" ht="19.5" customHeight="1">
      <c r="A35" s="36"/>
      <c r="B35" s="41"/>
      <c r="C35" s="38"/>
      <c r="D35" s="39" t="s">
        <v>76</v>
      </c>
      <c r="E35" s="40" t="s">
        <v>49</v>
      </c>
      <c r="F35" s="42"/>
    </row>
    <row r="36" spans="1:6" ht="21" customHeight="1">
      <c r="A36" s="36"/>
      <c r="B36" s="41"/>
      <c r="C36" s="38"/>
      <c r="D36" s="39"/>
      <c r="E36" s="40"/>
      <c r="F36" s="42"/>
    </row>
    <row r="37" spans="1:6" ht="15" customHeight="1" thickBot="1">
      <c r="A37" s="36"/>
      <c r="B37" s="41"/>
      <c r="C37" s="38"/>
      <c r="D37" s="39"/>
      <c r="E37" s="40"/>
      <c r="F37" s="42"/>
    </row>
    <row r="38" spans="1:6" ht="18" customHeight="1">
      <c r="A38" s="31">
        <v>4</v>
      </c>
      <c r="B38" s="32" t="s">
        <v>40</v>
      </c>
      <c r="C38" s="33"/>
      <c r="D38" s="34" t="s">
        <v>19</v>
      </c>
      <c r="E38" s="35" t="s">
        <v>79</v>
      </c>
      <c r="F38" s="43">
        <f>(490.58+47.23*0.0817)*1</f>
        <v>494.438691</v>
      </c>
    </row>
    <row r="39" spans="1:6" ht="18" customHeight="1">
      <c r="A39" s="36"/>
      <c r="B39" s="37" t="s">
        <v>41</v>
      </c>
      <c r="C39" s="38"/>
      <c r="D39" s="39" t="s">
        <v>20</v>
      </c>
      <c r="E39" s="40" t="s">
        <v>44</v>
      </c>
      <c r="F39" s="42"/>
    </row>
    <row r="40" spans="1:6" ht="15" customHeight="1">
      <c r="A40" s="36"/>
      <c r="B40" s="37" t="s">
        <v>66</v>
      </c>
      <c r="C40" s="38"/>
      <c r="D40" s="39" t="s">
        <v>21</v>
      </c>
      <c r="E40" s="40" t="s">
        <v>70</v>
      </c>
      <c r="F40" s="42"/>
    </row>
    <row r="41" spans="1:6" ht="15.75" customHeight="1">
      <c r="A41" s="36"/>
      <c r="B41" s="37" t="s">
        <v>42</v>
      </c>
      <c r="C41" s="38"/>
      <c r="D41" s="39" t="s">
        <v>22</v>
      </c>
      <c r="E41" s="40" t="s">
        <v>51</v>
      </c>
      <c r="F41" s="42"/>
    </row>
    <row r="42" spans="1:6" ht="14.25" customHeight="1">
      <c r="A42" s="36"/>
      <c r="B42" s="41"/>
      <c r="C42" s="38"/>
      <c r="D42" s="39" t="s">
        <v>23</v>
      </c>
      <c r="E42" s="40" t="s">
        <v>33</v>
      </c>
      <c r="F42" s="42"/>
    </row>
    <row r="43" spans="1:6" ht="15.75">
      <c r="A43" s="36"/>
      <c r="B43" s="41"/>
      <c r="C43" s="38"/>
      <c r="D43" s="39" t="s">
        <v>43</v>
      </c>
      <c r="E43" s="40" t="s">
        <v>49</v>
      </c>
      <c r="F43" s="42"/>
    </row>
    <row r="44" spans="1:6" ht="15.75">
      <c r="A44" s="36"/>
      <c r="B44" s="41"/>
      <c r="C44" s="38"/>
      <c r="D44" s="39"/>
      <c r="E44" s="40"/>
      <c r="F44" s="42"/>
    </row>
    <row r="45" spans="1:6" ht="16.5" thickBot="1">
      <c r="A45" s="36"/>
      <c r="B45" s="41"/>
      <c r="C45" s="38"/>
      <c r="D45" s="39"/>
      <c r="E45" s="40"/>
      <c r="F45" s="42"/>
    </row>
    <row r="46" spans="1:6" ht="15.75">
      <c r="A46" s="31">
        <v>5</v>
      </c>
      <c r="B46" s="32" t="s">
        <v>45</v>
      </c>
      <c r="C46" s="33"/>
      <c r="D46" s="34" t="s">
        <v>19</v>
      </c>
      <c r="E46" s="35" t="s">
        <v>80</v>
      </c>
      <c r="F46" s="43">
        <f>(63.07+31.73*0.05)*1</f>
        <v>64.6565</v>
      </c>
    </row>
    <row r="47" spans="1:6" ht="15.75">
      <c r="A47" s="36"/>
      <c r="B47" s="37" t="s">
        <v>46</v>
      </c>
      <c r="C47" s="38"/>
      <c r="D47" s="39" t="s">
        <v>20</v>
      </c>
      <c r="E47" s="40" t="s">
        <v>48</v>
      </c>
      <c r="F47" s="42"/>
    </row>
    <row r="48" spans="1:6" ht="15.75">
      <c r="A48" s="36"/>
      <c r="B48" s="37" t="s">
        <v>67</v>
      </c>
      <c r="C48" s="38"/>
      <c r="D48" s="39" t="s">
        <v>21</v>
      </c>
      <c r="E48" s="40" t="s">
        <v>71</v>
      </c>
      <c r="F48" s="42"/>
    </row>
    <row r="49" spans="1:6" ht="15.75">
      <c r="A49" s="36"/>
      <c r="B49" s="37"/>
      <c r="C49" s="38"/>
      <c r="D49" s="39" t="s">
        <v>22</v>
      </c>
      <c r="E49" s="40" t="s">
        <v>50</v>
      </c>
      <c r="F49" s="42"/>
    </row>
    <row r="50" spans="1:6" ht="15.75">
      <c r="A50" s="36"/>
      <c r="B50" s="41"/>
      <c r="C50" s="38"/>
      <c r="D50" s="39" t="s">
        <v>23</v>
      </c>
      <c r="E50" s="40" t="s">
        <v>33</v>
      </c>
      <c r="F50" s="42"/>
    </row>
    <row r="51" spans="1:6" ht="15.75">
      <c r="A51" s="36"/>
      <c r="B51" s="41"/>
      <c r="C51" s="38"/>
      <c r="D51" s="39" t="s">
        <v>47</v>
      </c>
      <c r="E51" s="40" t="s">
        <v>49</v>
      </c>
      <c r="F51" s="42"/>
    </row>
    <row r="52" spans="1:6" ht="15.75">
      <c r="A52" s="36"/>
      <c r="B52" s="41"/>
      <c r="C52" s="38"/>
      <c r="D52" s="39"/>
      <c r="E52" s="40"/>
      <c r="F52" s="42"/>
    </row>
    <row r="53" spans="1:6" ht="16.5" thickBot="1">
      <c r="A53" s="36"/>
      <c r="B53" s="41"/>
      <c r="C53" s="38"/>
      <c r="D53" s="39"/>
      <c r="E53" s="40"/>
      <c r="F53" s="42"/>
    </row>
    <row r="54" spans="1:6" ht="15.75">
      <c r="A54" s="31">
        <v>6</v>
      </c>
      <c r="B54" s="32" t="s">
        <v>56</v>
      </c>
      <c r="C54" s="33"/>
      <c r="D54" s="34" t="s">
        <v>19</v>
      </c>
      <c r="E54" s="35" t="s">
        <v>85</v>
      </c>
      <c r="F54" s="43">
        <f>(55.04+0.213*1000)*1*0.4</f>
        <v>107.21600000000001</v>
      </c>
    </row>
    <row r="55" spans="1:6" ht="15.75">
      <c r="A55" s="36"/>
      <c r="B55" s="37" t="s">
        <v>57</v>
      </c>
      <c r="C55" s="38"/>
      <c r="D55" s="39" t="s">
        <v>20</v>
      </c>
      <c r="E55" s="40" t="s">
        <v>87</v>
      </c>
      <c r="F55" s="42"/>
    </row>
    <row r="56" spans="1:6" ht="15.75">
      <c r="A56" s="36"/>
      <c r="B56" s="37" t="s">
        <v>58</v>
      </c>
      <c r="C56" s="38"/>
      <c r="D56" s="39" t="s">
        <v>21</v>
      </c>
      <c r="E56" s="40" t="s">
        <v>73</v>
      </c>
      <c r="F56" s="42"/>
    </row>
    <row r="57" spans="1:6" ht="15.75">
      <c r="A57" s="36"/>
      <c r="B57" s="37" t="s">
        <v>72</v>
      </c>
      <c r="C57" s="38"/>
      <c r="D57" s="39" t="s">
        <v>54</v>
      </c>
      <c r="E57" s="40" t="s">
        <v>59</v>
      </c>
      <c r="F57" s="42"/>
    </row>
    <row r="58" spans="1:6" ht="15.75">
      <c r="A58" s="36"/>
      <c r="B58" s="41"/>
      <c r="C58" s="38"/>
      <c r="D58" s="39" t="s">
        <v>55</v>
      </c>
      <c r="E58" s="40" t="s">
        <v>33</v>
      </c>
      <c r="F58" s="42"/>
    </row>
    <row r="59" spans="1:6" ht="15.75">
      <c r="A59" s="36"/>
      <c r="B59" s="41"/>
      <c r="C59" s="38"/>
      <c r="D59" s="39" t="s">
        <v>63</v>
      </c>
      <c r="E59" s="40" t="s">
        <v>86</v>
      </c>
      <c r="F59" s="42"/>
    </row>
    <row r="60" spans="1:6" ht="16.5" thickBot="1">
      <c r="A60" s="36"/>
      <c r="B60" s="41"/>
      <c r="C60" s="38"/>
      <c r="D60" s="39"/>
      <c r="E60" s="40" t="s">
        <v>49</v>
      </c>
      <c r="F60" s="42"/>
    </row>
    <row r="61" spans="1:6" ht="16.5" thickBot="1">
      <c r="A61" s="50">
        <v>7</v>
      </c>
      <c r="B61" s="51" t="s">
        <v>62</v>
      </c>
      <c r="C61" s="46"/>
      <c r="D61" s="47"/>
      <c r="E61" s="48"/>
      <c r="F61" s="49">
        <f>SUM(F14:F56)</f>
        <v>1506.81652015</v>
      </c>
    </row>
    <row r="62" spans="1:6" ht="15.75">
      <c r="A62" s="20">
        <v>8</v>
      </c>
      <c r="B62" s="60" t="s">
        <v>24</v>
      </c>
      <c r="C62" s="61"/>
      <c r="D62" s="21" t="s">
        <v>28</v>
      </c>
      <c r="E62" s="22"/>
      <c r="F62" s="28"/>
    </row>
    <row r="63" spans="1:6" ht="15.75">
      <c r="A63" s="17"/>
      <c r="B63" s="15" t="s">
        <v>25</v>
      </c>
      <c r="C63" s="19">
        <v>3.92</v>
      </c>
      <c r="D63" s="16" t="s">
        <v>60</v>
      </c>
      <c r="E63" s="18"/>
      <c r="F63" s="29">
        <f>F61*C63</f>
        <v>5906.720758988</v>
      </c>
    </row>
    <row r="64" spans="1:6" ht="16.5" thickBot="1">
      <c r="A64" s="17"/>
      <c r="B64" s="15"/>
      <c r="C64" s="19"/>
      <c r="D64" s="16" t="s">
        <v>61</v>
      </c>
      <c r="E64" s="18"/>
      <c r="F64" s="29"/>
    </row>
    <row r="65" spans="1:6" ht="16.5" thickBot="1">
      <c r="A65" s="14">
        <v>9</v>
      </c>
      <c r="B65" s="45" t="s">
        <v>31</v>
      </c>
      <c r="C65" s="24">
        <v>0.18</v>
      </c>
      <c r="D65" s="25"/>
      <c r="E65" s="23"/>
      <c r="F65" s="30">
        <f>F63*C65</f>
        <v>1063.20973661784</v>
      </c>
    </row>
    <row r="66" spans="1:8" ht="16.5" thickBot="1">
      <c r="A66" s="44">
        <v>10</v>
      </c>
      <c r="B66" s="62" t="s">
        <v>26</v>
      </c>
      <c r="C66" s="63"/>
      <c r="D66" s="27"/>
      <c r="E66" s="26"/>
      <c r="F66" s="52">
        <f>SUM(F63:F65)</f>
        <v>6969.93049560584</v>
      </c>
      <c r="H66" s="2">
        <v>10454.896</v>
      </c>
    </row>
    <row r="69" spans="1:4" ht="14.25">
      <c r="A69" s="72" t="s">
        <v>97</v>
      </c>
      <c r="B69" s="72"/>
      <c r="C69" s="72"/>
      <c r="D69" s="72"/>
    </row>
  </sheetData>
  <sheetProtection/>
  <mergeCells count="10">
    <mergeCell ref="A69:D69"/>
    <mergeCell ref="A7:F7"/>
    <mergeCell ref="A8:F8"/>
    <mergeCell ref="B62:C62"/>
    <mergeCell ref="B66:C66"/>
    <mergeCell ref="B10:C10"/>
    <mergeCell ref="B11:C11"/>
    <mergeCell ref="B12:C12"/>
    <mergeCell ref="B13:C13"/>
    <mergeCell ref="B9:C9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2016-03-21T11:45:08Z</cp:lastPrinted>
  <dcterms:created xsi:type="dcterms:W3CDTF">2011-08-19T06:13:41Z</dcterms:created>
  <dcterms:modified xsi:type="dcterms:W3CDTF">2016-06-01T08:07:43Z</dcterms:modified>
  <cp:category/>
  <cp:version/>
  <cp:contentType/>
  <cp:contentStatus/>
</cp:coreProperties>
</file>